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30680" activeTab="0"/>
  </bookViews>
  <sheets>
    <sheet name="Sheet1" sheetId="1" r:id="rId1"/>
    <sheet name="中学校番号一覧" sheetId="2" r:id="rId2"/>
  </sheets>
  <definedNames>
    <definedName name="_xlnm.Print_Area" localSheetId="0">'Sheet1'!$A$1:$G$48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D6" authorId="0">
      <text>
        <r>
          <rPr>
            <sz val="11"/>
            <rFont val="ＭＳ Ｐゴシック"/>
            <family val="0"/>
          </rPr>
          <t>シート「中学校番号一覧」をご確認の上，学校番号を入力してください。</t>
        </r>
      </text>
    </comment>
  </commentList>
</comments>
</file>

<file path=xl/sharedStrings.xml><?xml version="1.0" encoding="utf-8"?>
<sst xmlns="http://schemas.openxmlformats.org/spreadsheetml/2006/main" count="204" uniqueCount="150">
  <si>
    <t>中学校名</t>
  </si>
  <si>
    <t>合計</t>
  </si>
  <si>
    <t>No</t>
  </si>
  <si>
    <t>生徒氏名</t>
  </si>
  <si>
    <t>２．参加生徒</t>
  </si>
  <si>
    <t>コース</t>
  </si>
  <si>
    <t>人数</t>
  </si>
  <si>
    <t>メールアドレス</t>
  </si>
  <si>
    <t>ご担当先生名</t>
  </si>
  <si>
    <t>中学校番号</t>
  </si>
  <si>
    <t>ふりがな</t>
  </si>
  <si>
    <t>希望コース</t>
  </si>
  <si>
    <t>① 機械科（Ｍ） ― 電気科（Ｅ）</t>
  </si>
  <si>
    <t>② 機械科（Ｍ） ― 電子科（Ｔ）</t>
  </si>
  <si>
    <t>③ 機械科（Ｍ） ― 建築科（Ａ）</t>
  </si>
  <si>
    <t>④ 機械科（Ｍ） ― 土木科（Ｃ）</t>
  </si>
  <si>
    <t>⑤ 電気科（Ｅ） ― 電子科（Ｔ）</t>
  </si>
  <si>
    <t>⑧ 電子科（Ｔ） ― 建築科（Ａ）</t>
  </si>
  <si>
    <t>⑥ 電気科（Ｅ） ― 建築科（Ａ）</t>
  </si>
  <si>
    <t>⑦ 電気科（Ｅ） ― 土木科（Ｃ）</t>
  </si>
  <si>
    <t>⑩ 建築科（Ａ） ― 土木科（Ｃ）</t>
  </si>
  <si>
    <t>⑨ 電子科（Ｔ） ― 土木科（Ｃ）</t>
  </si>
  <si>
    <t>備　　考</t>
  </si>
  <si>
    <t>市町村</t>
  </si>
  <si>
    <t>学校名</t>
  </si>
  <si>
    <t>市町村＋学校名</t>
  </si>
  <si>
    <t>昭和町立</t>
  </si>
  <si>
    <t>押原中学校</t>
  </si>
  <si>
    <t>甲府市立</t>
  </si>
  <si>
    <t>東中学校</t>
  </si>
  <si>
    <t>西中学校</t>
  </si>
  <si>
    <t>南中学校</t>
  </si>
  <si>
    <t>北中学校</t>
  </si>
  <si>
    <t>南西中学校</t>
  </si>
  <si>
    <t>北東中学校</t>
  </si>
  <si>
    <t>北西中学校</t>
  </si>
  <si>
    <t>富竹中学校</t>
  </si>
  <si>
    <t>城南中学校</t>
  </si>
  <si>
    <t>上条中学校</t>
  </si>
  <si>
    <t>笛南中学校</t>
  </si>
  <si>
    <t>韮崎市立</t>
  </si>
  <si>
    <t>韮崎西中学校</t>
  </si>
  <si>
    <t>韮崎東中学校</t>
  </si>
  <si>
    <t>南アルプス市立</t>
  </si>
  <si>
    <t>八田中学校</t>
  </si>
  <si>
    <t>白根巨摩中学校</t>
  </si>
  <si>
    <t>白根御勅使中学校</t>
  </si>
  <si>
    <t>芦安中学校</t>
  </si>
  <si>
    <t>若草中学校</t>
  </si>
  <si>
    <t>櫛形中学校</t>
  </si>
  <si>
    <t>甲西中学校</t>
  </si>
  <si>
    <t>北杜市立</t>
  </si>
  <si>
    <t>明野中学校</t>
  </si>
  <si>
    <t>須玉中学校</t>
  </si>
  <si>
    <t>高根中学校</t>
  </si>
  <si>
    <t>長坂中学校</t>
  </si>
  <si>
    <t>泉中学校</t>
  </si>
  <si>
    <t>小淵沢中学校</t>
  </si>
  <si>
    <t>白州中学校</t>
  </si>
  <si>
    <t>武川中学校</t>
  </si>
  <si>
    <t>甲陵中学校</t>
  </si>
  <si>
    <t>甲斐市立</t>
  </si>
  <si>
    <t>竜王中学校</t>
  </si>
  <si>
    <t>玉幡中学校</t>
  </si>
  <si>
    <t>竜王北中学校</t>
  </si>
  <si>
    <t>敷島中学校</t>
  </si>
  <si>
    <t>双葉中学校</t>
  </si>
  <si>
    <t>中央市立</t>
  </si>
  <si>
    <t>玉穂中学校</t>
  </si>
  <si>
    <t>田富中学校</t>
  </si>
  <si>
    <t>山梨市立</t>
  </si>
  <si>
    <t>山梨南中学校</t>
  </si>
  <si>
    <t>山梨北中学校</t>
  </si>
  <si>
    <t>笛川中学校</t>
  </si>
  <si>
    <t>笛吹市立</t>
  </si>
  <si>
    <t>石和中学校</t>
  </si>
  <si>
    <t>御坂中学校</t>
  </si>
  <si>
    <t>一宮中学校</t>
  </si>
  <si>
    <t>浅川中学校</t>
  </si>
  <si>
    <t>春日居中学校</t>
  </si>
  <si>
    <t>甲州市立</t>
  </si>
  <si>
    <t>塩山中学校</t>
  </si>
  <si>
    <t>塩山北中学校</t>
  </si>
  <si>
    <t>松里中学校</t>
  </si>
  <si>
    <t>勝沼中学校</t>
  </si>
  <si>
    <t>大和中学校</t>
  </si>
  <si>
    <t>市川三郷町立</t>
  </si>
  <si>
    <t>三珠中学校</t>
  </si>
  <si>
    <t>市川中学校</t>
  </si>
  <si>
    <t>市川南中学校</t>
  </si>
  <si>
    <t>六郷中学校</t>
  </si>
  <si>
    <t>富士川町立</t>
  </si>
  <si>
    <t>増穂中学校</t>
  </si>
  <si>
    <t>鰍沢中学校</t>
  </si>
  <si>
    <t>早川町立</t>
  </si>
  <si>
    <t>早川中学校</t>
  </si>
  <si>
    <t>身延町立</t>
  </si>
  <si>
    <t>身延中学校</t>
  </si>
  <si>
    <t>南部町立</t>
  </si>
  <si>
    <t>南部中学校</t>
  </si>
  <si>
    <t>道志村立</t>
  </si>
  <si>
    <t>道志中学校</t>
  </si>
  <si>
    <t>西桂町立</t>
  </si>
  <si>
    <t>西桂中学校</t>
  </si>
  <si>
    <t>忍野村立</t>
  </si>
  <si>
    <t>忍野中学校</t>
  </si>
  <si>
    <t>山中湖村立</t>
  </si>
  <si>
    <t>山中湖中学校</t>
  </si>
  <si>
    <t>富士河口湖町立</t>
  </si>
  <si>
    <t>河口湖北中学校</t>
  </si>
  <si>
    <t>勝山中学校</t>
  </si>
  <si>
    <t>河口湖南中学校組合立</t>
  </si>
  <si>
    <t>河口湖南中学校</t>
  </si>
  <si>
    <t>小菅村立</t>
  </si>
  <si>
    <t>小菅中学校</t>
  </si>
  <si>
    <t>丹波山村立</t>
  </si>
  <si>
    <t>丹波中学校</t>
  </si>
  <si>
    <t>富士吉田市立</t>
  </si>
  <si>
    <t>下吉田中学校</t>
  </si>
  <si>
    <t>明見中学校</t>
  </si>
  <si>
    <t>吉田中学校</t>
  </si>
  <si>
    <t>富士見台中学校</t>
  </si>
  <si>
    <t>都留市立</t>
  </si>
  <si>
    <t>都留第一中学校</t>
  </si>
  <si>
    <t>都留第二中学校</t>
  </si>
  <si>
    <t>東桂中学校</t>
  </si>
  <si>
    <t>大月市立</t>
  </si>
  <si>
    <t>大月東中学校</t>
  </si>
  <si>
    <t>猿橋中学校</t>
  </si>
  <si>
    <t>上野原市立</t>
  </si>
  <si>
    <t>上野原西中学校</t>
  </si>
  <si>
    <t>上野原中学校</t>
  </si>
  <si>
    <t>秋山中学校</t>
  </si>
  <si>
    <t>山梨大学附属中学校</t>
  </si>
  <si>
    <t>保護者の参加</t>
  </si>
  <si>
    <t>保護者の
参加</t>
  </si>
  <si>
    <t>なし</t>
  </si>
  <si>
    <t>あり</t>
  </si>
  <si>
    <t>学校番号</t>
  </si>
  <si>
    <t>(様式1)</t>
  </si>
  <si>
    <t>　　　甲府工業高等学校　オープンスクール【11月版】　申込用紙</t>
  </si>
  <si>
    <t>中学校教職員の参加</t>
  </si>
  <si>
    <t>参加ありの場合
参加される先生のお名前</t>
  </si>
  <si>
    <t>１．中学校名等</t>
  </si>
  <si>
    <t>※　欄が足りない場合は，34～43行目を再表示してください。</t>
  </si>
  <si>
    <r>
      <t>３．その他</t>
    </r>
    <r>
      <rPr>
        <sz val="11"/>
        <rFont val="ＭＳ Ｐゴシック"/>
        <family val="0"/>
      </rPr>
      <t>　(午前午後の指定について等、何かありましたらこちらにご記入ください。)</t>
    </r>
  </si>
  <si>
    <t>教職員の参加</t>
  </si>
  <si>
    <t>計</t>
  </si>
  <si>
    <t>この用紙に必要事項を入力し，kyomu@kofu-th.sakura.ne.jp(甲府工業教務部用アドレス)に返送してください。
セルが青くなっているところは入力必須です。申し込み締め切りは 11月12日(金) 正午です。</t>
  </si>
  <si>
    <t>前回実施予定だった際の「申込状況一覧」（紙ベース）をお送りしましたので、そちらを参考に御活用ください。なお、以前お送りしたExcelシートをコピー＆ペーストでそのまま貼り付けることも可能です。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</si>
</sst>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0"/>
    </font>
    <font>
      <sz val="6"/>
      <name val="ＭＳ Ｐゴシック"/>
      <family val="0"/>
    </font>
    <font>
      <b/>
      <sz val="16"/>
      <name val="ＭＳ Ｐゴシック"/>
      <family val="0"/>
    </font>
    <font>
      <u val="single"/>
      <sz val="11"/>
      <color indexed="12"/>
      <name val="ＭＳ Ｐゴシック"/>
      <family val="0"/>
    </font>
    <font>
      <sz val="9"/>
      <name val="ＭＳ Ｐゴシック"/>
      <family val="0"/>
    </font>
    <font>
      <b/>
      <sz val="9"/>
      <name val="MS P ゴシック"/>
      <family val="0"/>
    </font>
    <font>
      <sz val="10"/>
      <name val="ＭＳ Ｐゴシック"/>
      <family val="0"/>
    </font>
    <font>
      <b/>
      <sz val="14"/>
      <name val="ＭＳ Ｐゴシック"/>
      <family val="0"/>
    </font>
    <font>
      <sz val="14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.5"/>
      <color indexed="8"/>
      <name val="ＭＳ 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0.5"/>
      <color rgb="FF000000"/>
      <name val="ＭＳ ゴシック"/>
      <family val="0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 shrinkToFit="1"/>
      <protection locked="0"/>
    </xf>
    <xf numFmtId="0" fontId="0" fillId="6" borderId="17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left" vertical="center" shrinkToFit="1"/>
      <protection locked="0"/>
    </xf>
    <xf numFmtId="0" fontId="0" fillId="0" borderId="19" xfId="0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23" xfId="0" applyFill="1" applyBorder="1" applyAlignment="1" applyProtection="1">
      <alignment vertical="center" shrinkToFit="1"/>
      <protection/>
    </xf>
    <xf numFmtId="0" fontId="0" fillId="0" borderId="23" xfId="0" applyFill="1" applyBorder="1" applyAlignment="1" applyProtection="1">
      <alignment horizontal="left" vertical="center" shrinkToFit="1"/>
      <protection/>
    </xf>
    <xf numFmtId="0" fontId="0" fillId="0" borderId="24" xfId="0" applyFill="1" applyBorder="1" applyAlignment="1" applyProtection="1">
      <alignment vertical="center" shrinkToFit="1"/>
      <protection locked="0"/>
    </xf>
    <xf numFmtId="0" fontId="0" fillId="6" borderId="14" xfId="0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6" borderId="26" xfId="0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wrapText="1" shrinkToFit="1"/>
      <protection/>
    </xf>
    <xf numFmtId="0" fontId="0" fillId="0" borderId="26" xfId="0" applyFill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 wrapText="1" shrinkToFit="1"/>
      <protection locked="0"/>
    </xf>
    <xf numFmtId="0" fontId="0" fillId="0" borderId="0" xfId="0" applyFont="1" applyFill="1" applyAlignment="1" applyProtection="1">
      <alignment horizontal="left" vertical="center" shrinkToFit="1"/>
      <protection locked="0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0" fontId="0" fillId="6" borderId="29" xfId="0" applyFill="1" applyBorder="1" applyAlignment="1" applyProtection="1">
      <alignment horizontal="center" vertical="center" shrinkToFit="1"/>
      <protection/>
    </xf>
    <xf numFmtId="0" fontId="0" fillId="6" borderId="30" xfId="0" applyFill="1" applyBorder="1" applyAlignment="1" applyProtection="1">
      <alignment horizontal="center" vertical="center" shrinkToFit="1"/>
      <protection/>
    </xf>
    <xf numFmtId="0" fontId="0" fillId="0" borderId="24" xfId="0" applyFont="1" applyBorder="1" applyAlignment="1">
      <alignment horizontal="left" vertical="center" wrapText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right" vertical="center" shrinkToFit="1"/>
      <protection/>
    </xf>
    <xf numFmtId="0" fontId="0" fillId="6" borderId="33" xfId="0" applyFill="1" applyBorder="1" applyAlignment="1" applyProtection="1">
      <alignment horizontal="right" vertical="center" shrinkToFit="1"/>
      <protection/>
    </xf>
    <xf numFmtId="0" fontId="0" fillId="3" borderId="0" xfId="0" applyFont="1" applyFill="1" applyAlignment="1" applyProtection="1">
      <alignment horizontal="left" vertical="center" wrapText="1" shrinkToFit="1"/>
      <protection locked="0"/>
    </xf>
    <xf numFmtId="0" fontId="0" fillId="3" borderId="0" xfId="0" applyFont="1" applyFill="1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top" wrapText="1"/>
      <protection locked="0"/>
    </xf>
    <xf numFmtId="0" fontId="0" fillId="0" borderId="39" xfId="0" applyFill="1" applyBorder="1" applyAlignment="1" applyProtection="1">
      <alignment horizontal="center" vertical="top" wrapText="1"/>
      <protection locked="0"/>
    </xf>
    <xf numFmtId="0" fontId="0" fillId="0" borderId="40" xfId="0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view="pageBreakPreview" zoomScaleSheetLayoutView="100" workbookViewId="0" topLeftCell="A1">
      <selection activeCell="A1" sqref="A1:B1"/>
    </sheetView>
  </sheetViews>
  <sheetFormatPr defaultColWidth="11.00390625" defaultRowHeight="13.5"/>
  <cols>
    <col min="1" max="1" width="4.375" style="0" customWidth="1"/>
    <col min="2" max="2" width="5.625" style="0" customWidth="1"/>
    <col min="3" max="3" width="15.50390625" style="0" customWidth="1"/>
    <col min="4" max="4" width="17.50390625" style="0" customWidth="1"/>
    <col min="5" max="5" width="21.625" style="0" customWidth="1"/>
    <col min="6" max="6" width="8.00390625" style="0" customWidth="1"/>
    <col min="7" max="7" width="20.00390625" style="0" customWidth="1"/>
    <col min="8" max="8" width="7.125" style="0" customWidth="1"/>
    <col min="9" max="9" width="26.125" style="0" customWidth="1"/>
    <col min="10" max="20" width="4.00390625" style="0" customWidth="1"/>
    <col min="21" max="16384" width="8.875" style="0" customWidth="1"/>
  </cols>
  <sheetData>
    <row r="1" spans="1:7" ht="32.25" customHeight="1">
      <c r="A1" s="57" t="s">
        <v>139</v>
      </c>
      <c r="B1" s="57"/>
      <c r="C1" s="58" t="s">
        <v>140</v>
      </c>
      <c r="D1" s="58"/>
      <c r="E1" s="58"/>
      <c r="F1" s="58"/>
      <c r="G1" s="58"/>
    </row>
    <row r="2" spans="1:7" ht="43.5" customHeight="1">
      <c r="A2" s="68" t="s">
        <v>148</v>
      </c>
      <c r="B2" s="69"/>
      <c r="C2" s="69"/>
      <c r="D2" s="69"/>
      <c r="E2" s="69"/>
      <c r="F2" s="69"/>
      <c r="G2" s="69"/>
    </row>
    <row r="3" spans="1:8" ht="12.75" customHeight="1">
      <c r="A3" s="48"/>
      <c r="B3" s="49"/>
      <c r="C3" s="49"/>
      <c r="D3" s="49"/>
      <c r="E3" s="49"/>
      <c r="F3" s="49"/>
      <c r="G3" s="49"/>
      <c r="H3" s="11"/>
    </row>
    <row r="4" spans="1:7" ht="17.25">
      <c r="A4" s="47" t="s">
        <v>143</v>
      </c>
      <c r="B4" s="18"/>
      <c r="C4" s="18"/>
      <c r="D4" s="18"/>
      <c r="E4" s="18"/>
      <c r="F4" s="18"/>
      <c r="G4" s="18"/>
    </row>
    <row r="5" ht="8.25" customHeight="1" thickBot="1">
      <c r="A5" s="2"/>
    </row>
    <row r="6" spans="1:7" ht="22.5" customHeight="1" thickBot="1">
      <c r="A6" s="2"/>
      <c r="B6" s="70" t="s">
        <v>9</v>
      </c>
      <c r="C6" s="71"/>
      <c r="D6" s="42"/>
      <c r="E6" s="41"/>
      <c r="F6" s="38"/>
      <c r="G6" s="43" t="s">
        <v>141</v>
      </c>
    </row>
    <row r="7" spans="2:7" ht="22.5" customHeight="1" thickBot="1">
      <c r="B7" s="72" t="s">
        <v>0</v>
      </c>
      <c r="C7" s="73"/>
      <c r="D7" s="59" t="e">
        <f>VLOOKUP($D$6,'中学校番号一覧'!$A$2:$F$84,4)</f>
        <v>#N/A</v>
      </c>
      <c r="E7" s="60"/>
      <c r="F7" s="39"/>
      <c r="G7" s="44"/>
    </row>
    <row r="8" spans="2:7" ht="22.5" customHeight="1">
      <c r="B8" s="72" t="s">
        <v>8</v>
      </c>
      <c r="C8" s="73"/>
      <c r="D8" s="66"/>
      <c r="E8" s="67"/>
      <c r="F8" s="40"/>
      <c r="G8" s="45" t="s">
        <v>142</v>
      </c>
    </row>
    <row r="9" spans="2:7" ht="22.5" customHeight="1" thickBot="1">
      <c r="B9" s="64" t="s">
        <v>7</v>
      </c>
      <c r="C9" s="65"/>
      <c r="D9" s="61"/>
      <c r="E9" s="62"/>
      <c r="F9" s="39"/>
      <c r="G9" s="46"/>
    </row>
    <row r="10" ht="22.5" customHeight="1"/>
    <row r="11" spans="1:3" ht="16.5">
      <c r="A11" s="47" t="s">
        <v>4</v>
      </c>
      <c r="B11" s="18"/>
      <c r="C11" s="18"/>
    </row>
    <row r="12" spans="2:23" ht="37.5" customHeight="1" thickBot="1">
      <c r="B12" s="63" t="s">
        <v>149</v>
      </c>
      <c r="C12" s="63"/>
      <c r="D12" s="63"/>
      <c r="E12" s="63"/>
      <c r="F12" s="63"/>
      <c r="G12" s="63"/>
      <c r="P12" s="56"/>
      <c r="Q12" s="6"/>
      <c r="R12" s="56"/>
      <c r="S12" s="6"/>
      <c r="T12" s="56"/>
      <c r="U12" s="6"/>
      <c r="V12" s="56"/>
      <c r="W12" s="6"/>
    </row>
    <row r="13" spans="1:23" s="1" customFormat="1" ht="26.25" customHeight="1">
      <c r="A13" s="3"/>
      <c r="B13" s="20" t="s">
        <v>2</v>
      </c>
      <c r="C13" s="21" t="s">
        <v>3</v>
      </c>
      <c r="D13" s="21" t="s">
        <v>10</v>
      </c>
      <c r="E13" s="22" t="s">
        <v>11</v>
      </c>
      <c r="F13" s="23" t="s">
        <v>135</v>
      </c>
      <c r="G13" s="24" t="s">
        <v>22</v>
      </c>
      <c r="H13" s="4"/>
      <c r="I13" s="13" t="s">
        <v>5</v>
      </c>
      <c r="J13" s="14" t="s">
        <v>6</v>
      </c>
      <c r="P13" s="56"/>
      <c r="Q13" s="6"/>
      <c r="R13" s="56"/>
      <c r="S13" s="6"/>
      <c r="T13" s="56"/>
      <c r="U13" s="6"/>
      <c r="V13" s="56"/>
      <c r="W13" s="6"/>
    </row>
    <row r="14" spans="1:23" ht="19.5" customHeight="1">
      <c r="A14" s="2"/>
      <c r="B14" s="25">
        <v>1</v>
      </c>
      <c r="C14" s="27"/>
      <c r="D14" s="29"/>
      <c r="E14" s="27"/>
      <c r="F14" s="27"/>
      <c r="G14" s="31"/>
      <c r="H14" s="8"/>
      <c r="I14" s="15" t="s">
        <v>12</v>
      </c>
      <c r="J14" s="16">
        <f>COUNTIF($E$14:$E$43,"① 機械科（Ｍ） ― 電気科（Ｅ）")</f>
        <v>0</v>
      </c>
      <c r="P14" s="56"/>
      <c r="Q14" s="6"/>
      <c r="R14" s="56"/>
      <c r="S14" s="6"/>
      <c r="T14" s="56"/>
      <c r="U14" s="6"/>
      <c r="V14" s="7"/>
      <c r="W14" s="7"/>
    </row>
    <row r="15" spans="1:23" ht="19.5" customHeight="1">
      <c r="A15" s="2"/>
      <c r="B15" s="25">
        <v>2</v>
      </c>
      <c r="C15" s="27"/>
      <c r="D15" s="29"/>
      <c r="E15" s="27"/>
      <c r="F15" s="27"/>
      <c r="G15" s="31"/>
      <c r="H15" s="5"/>
      <c r="I15" s="15" t="s">
        <v>13</v>
      </c>
      <c r="J15" s="16">
        <f>COUNTIF($E$14:$E$43,"② 機械科（Ｍ） ― 電子科（Ｔ）")</f>
        <v>0</v>
      </c>
      <c r="P15" s="56"/>
      <c r="Q15" s="6"/>
      <c r="R15" s="56"/>
      <c r="S15" s="6"/>
      <c r="T15" s="56"/>
      <c r="U15" s="6"/>
      <c r="V15" s="7"/>
      <c r="W15" s="7"/>
    </row>
    <row r="16" spans="1:23" ht="19.5" customHeight="1">
      <c r="A16" s="2"/>
      <c r="B16" s="25">
        <v>3</v>
      </c>
      <c r="C16" s="27"/>
      <c r="D16" s="29"/>
      <c r="E16" s="27"/>
      <c r="F16" s="27"/>
      <c r="G16" s="31"/>
      <c r="H16" s="5"/>
      <c r="I16" s="15" t="s">
        <v>14</v>
      </c>
      <c r="J16" s="16">
        <f>COUNTIF($E$14:$E$43,"③ 機械科（Ｍ） ― 建築科（Ａ）")</f>
        <v>0</v>
      </c>
      <c r="P16" s="56"/>
      <c r="Q16" s="6"/>
      <c r="R16" s="56"/>
      <c r="S16" s="6"/>
      <c r="T16" s="56"/>
      <c r="U16" s="6"/>
      <c r="V16" s="7"/>
      <c r="W16" s="7"/>
    </row>
    <row r="17" spans="1:23" ht="19.5" customHeight="1">
      <c r="A17" s="2"/>
      <c r="B17" s="25">
        <v>4</v>
      </c>
      <c r="C17" s="27"/>
      <c r="D17" s="29"/>
      <c r="E17" s="27"/>
      <c r="F17" s="27"/>
      <c r="G17" s="31"/>
      <c r="H17" s="5"/>
      <c r="I17" s="15" t="s">
        <v>15</v>
      </c>
      <c r="J17" s="16">
        <f>COUNTIF($E$14:$E$43,"④ 機械科（Ｍ） ― 土木科（Ｃ）")</f>
        <v>0</v>
      </c>
      <c r="P17" s="56"/>
      <c r="Q17" s="6"/>
      <c r="R17" s="56"/>
      <c r="S17" s="6"/>
      <c r="T17" s="56"/>
      <c r="U17" s="6"/>
      <c r="V17" s="7"/>
      <c r="W17" s="7"/>
    </row>
    <row r="18" spans="1:10" ht="19.5" customHeight="1">
      <c r="A18" s="2"/>
      <c r="B18" s="25">
        <v>5</v>
      </c>
      <c r="C18" s="27"/>
      <c r="D18" s="29"/>
      <c r="E18" s="27"/>
      <c r="F18" s="27"/>
      <c r="G18" s="31"/>
      <c r="H18" s="5"/>
      <c r="I18" s="15" t="s">
        <v>16</v>
      </c>
      <c r="J18" s="16">
        <f>COUNTIF($E$14:$E$43,"⑤ 電気科（Ｅ） ― 電子科（Ｔ）")</f>
        <v>0</v>
      </c>
    </row>
    <row r="19" spans="1:10" ht="19.5" customHeight="1">
      <c r="A19" s="2"/>
      <c r="B19" s="25">
        <v>6</v>
      </c>
      <c r="C19" s="27"/>
      <c r="D19" s="29"/>
      <c r="E19" s="27"/>
      <c r="F19" s="27"/>
      <c r="G19" s="31"/>
      <c r="H19" s="5"/>
      <c r="I19" s="15" t="s">
        <v>18</v>
      </c>
      <c r="J19" s="16">
        <f>COUNTIF($E$14:$E$43,"⑥ 電気科（Ｅ） ― 建築科（Ａ）")</f>
        <v>0</v>
      </c>
    </row>
    <row r="20" spans="1:10" ht="19.5" customHeight="1">
      <c r="A20" s="2"/>
      <c r="B20" s="25">
        <v>7</v>
      </c>
      <c r="C20" s="27"/>
      <c r="D20" s="29"/>
      <c r="E20" s="27"/>
      <c r="F20" s="27"/>
      <c r="G20" s="31"/>
      <c r="H20" s="5"/>
      <c r="I20" s="15" t="s">
        <v>19</v>
      </c>
      <c r="J20" s="16">
        <f>COUNTIF($E$14:$E$43,"⑦ 電気科（Ｅ） ― 土木科（Ｃ）")</f>
        <v>0</v>
      </c>
    </row>
    <row r="21" spans="1:10" ht="19.5" customHeight="1">
      <c r="A21" s="2"/>
      <c r="B21" s="25">
        <v>8</v>
      </c>
      <c r="C21" s="27"/>
      <c r="D21" s="29"/>
      <c r="E21" s="27"/>
      <c r="F21" s="27"/>
      <c r="G21" s="31"/>
      <c r="H21" s="5"/>
      <c r="I21" s="15" t="s">
        <v>17</v>
      </c>
      <c r="J21" s="16">
        <f>COUNTIF($E$14:$E$43,"⑧ 電子科（Ｔ） ― 建築科（Ａ）")</f>
        <v>0</v>
      </c>
    </row>
    <row r="22" spans="1:10" ht="19.5" customHeight="1">
      <c r="A22" s="2"/>
      <c r="B22" s="25">
        <v>9</v>
      </c>
      <c r="C22" s="27"/>
      <c r="D22" s="29"/>
      <c r="E22" s="27"/>
      <c r="F22" s="27"/>
      <c r="G22" s="31"/>
      <c r="H22" s="5"/>
      <c r="I22" s="15" t="s">
        <v>21</v>
      </c>
      <c r="J22" s="16">
        <f>COUNTIF($E$14:$E$43,"⑨ 電子科（Ｔ） ― 土木科（Ｃ）")</f>
        <v>0</v>
      </c>
    </row>
    <row r="23" spans="1:10" ht="19.5" customHeight="1">
      <c r="A23" s="2"/>
      <c r="B23" s="25">
        <v>10</v>
      </c>
      <c r="C23" s="27"/>
      <c r="D23" s="29"/>
      <c r="E23" s="27"/>
      <c r="F23" s="27"/>
      <c r="G23" s="31"/>
      <c r="H23" s="5"/>
      <c r="I23" s="15" t="s">
        <v>20</v>
      </c>
      <c r="J23" s="16">
        <f>COUNTIF($E$14:$E$43,"⑩ 建築科（Ａ） ― 土木科（Ｃ）")</f>
        <v>0</v>
      </c>
    </row>
    <row r="24" spans="1:11" ht="19.5" customHeight="1">
      <c r="A24" s="2"/>
      <c r="B24" s="25">
        <v>11</v>
      </c>
      <c r="C24" s="27"/>
      <c r="D24" s="29"/>
      <c r="E24" s="27"/>
      <c r="F24" s="27"/>
      <c r="G24" s="31"/>
      <c r="H24" s="5"/>
      <c r="I24" s="13" t="s">
        <v>1</v>
      </c>
      <c r="J24" s="16">
        <f>SUM(J14:J23)</f>
        <v>0</v>
      </c>
      <c r="K24" s="7"/>
    </row>
    <row r="25" spans="1:8" ht="19.5" customHeight="1">
      <c r="A25" s="2"/>
      <c r="B25" s="25">
        <v>12</v>
      </c>
      <c r="C25" s="27"/>
      <c r="D25" s="29"/>
      <c r="E25" s="27"/>
      <c r="F25" s="27"/>
      <c r="G25" s="31"/>
      <c r="H25" s="5"/>
    </row>
    <row r="26" spans="1:20" ht="19.5" customHeight="1">
      <c r="A26" s="2"/>
      <c r="B26" s="25">
        <v>13</v>
      </c>
      <c r="C26" s="27"/>
      <c r="D26" s="29"/>
      <c r="E26" s="27"/>
      <c r="F26" s="27"/>
      <c r="G26" s="31"/>
      <c r="H26" s="5"/>
      <c r="K26" s="17">
        <v>1</v>
      </c>
      <c r="L26" s="18">
        <v>2</v>
      </c>
      <c r="M26" s="18">
        <v>3</v>
      </c>
      <c r="N26" s="18">
        <v>4</v>
      </c>
      <c r="O26" s="18">
        <v>5</v>
      </c>
      <c r="P26" s="18">
        <v>6</v>
      </c>
      <c r="Q26" s="18">
        <v>7</v>
      </c>
      <c r="R26" s="18">
        <v>8</v>
      </c>
      <c r="S26" s="18">
        <v>9</v>
      </c>
      <c r="T26" s="18">
        <v>10</v>
      </c>
    </row>
    <row r="27" spans="1:20" ht="19.5" customHeight="1">
      <c r="A27" s="2"/>
      <c r="B27" s="25">
        <v>14</v>
      </c>
      <c r="C27" s="27"/>
      <c r="D27" s="29"/>
      <c r="E27" s="27"/>
      <c r="F27" s="27"/>
      <c r="G27" s="31"/>
      <c r="H27" s="5"/>
      <c r="K27" s="19">
        <f>J14</f>
        <v>0</v>
      </c>
      <c r="L27" s="19">
        <f>J15</f>
        <v>0</v>
      </c>
      <c r="M27" s="19">
        <f>J16</f>
        <v>0</v>
      </c>
      <c r="N27" s="19">
        <f>J17</f>
        <v>0</v>
      </c>
      <c r="O27" s="19">
        <f>J18</f>
        <v>0</v>
      </c>
      <c r="P27" s="19">
        <f>J19</f>
        <v>0</v>
      </c>
      <c r="Q27" s="19">
        <f>J20</f>
        <v>0</v>
      </c>
      <c r="R27" s="19">
        <f>J21</f>
        <v>0</v>
      </c>
      <c r="S27" s="19">
        <f>J22</f>
        <v>0</v>
      </c>
      <c r="T27" s="19">
        <f>J23</f>
        <v>0</v>
      </c>
    </row>
    <row r="28" spans="1:8" ht="19.5" customHeight="1">
      <c r="A28" s="2"/>
      <c r="B28" s="25">
        <v>15</v>
      </c>
      <c r="C28" s="27"/>
      <c r="D28" s="29"/>
      <c r="E28" s="27"/>
      <c r="F28" s="27"/>
      <c r="G28" s="31"/>
      <c r="H28" s="5"/>
    </row>
    <row r="29" spans="1:19" ht="19.5" customHeight="1">
      <c r="A29" s="2"/>
      <c r="B29" s="25">
        <v>16</v>
      </c>
      <c r="C29" s="27"/>
      <c r="D29" s="29"/>
      <c r="E29" s="27"/>
      <c r="F29" s="27"/>
      <c r="G29" s="31"/>
      <c r="H29" s="5"/>
      <c r="I29" s="53"/>
      <c r="J29" s="54"/>
      <c r="L29" s="77" t="s">
        <v>134</v>
      </c>
      <c r="M29" s="77"/>
      <c r="N29" s="77"/>
      <c r="O29" s="78" t="s">
        <v>146</v>
      </c>
      <c r="P29" s="78"/>
      <c r="Q29" s="78"/>
      <c r="R29" s="78" t="s">
        <v>147</v>
      </c>
      <c r="S29" s="78"/>
    </row>
    <row r="30" spans="1:19" ht="19.5" customHeight="1">
      <c r="A30" s="2"/>
      <c r="B30" s="25">
        <v>17</v>
      </c>
      <c r="C30" s="27"/>
      <c r="D30" s="29"/>
      <c r="E30" s="27"/>
      <c r="F30" s="27"/>
      <c r="G30" s="31"/>
      <c r="H30" s="5"/>
      <c r="I30" s="53"/>
      <c r="J30" s="54"/>
      <c r="K30" s="55" t="s">
        <v>137</v>
      </c>
      <c r="L30" s="77">
        <f>COUNTIF($F$14:$F$43,"あり")</f>
        <v>0</v>
      </c>
      <c r="M30" s="77"/>
      <c r="N30" s="77"/>
      <c r="O30" s="77">
        <f>COUNTIF($G$7:$G$7,"あり")</f>
        <v>0</v>
      </c>
      <c r="P30" s="77"/>
      <c r="Q30" s="77"/>
      <c r="R30" s="78">
        <f>L30+O30</f>
        <v>0</v>
      </c>
      <c r="S30" s="78"/>
    </row>
    <row r="31" spans="1:17" ht="19.5" customHeight="1">
      <c r="A31" s="2"/>
      <c r="B31" s="25">
        <v>18</v>
      </c>
      <c r="C31" s="27"/>
      <c r="D31" s="29"/>
      <c r="E31" s="27"/>
      <c r="F31" s="27"/>
      <c r="G31" s="31"/>
      <c r="H31" s="5"/>
      <c r="I31" s="53"/>
      <c r="J31" s="54"/>
      <c r="K31" s="55" t="s">
        <v>136</v>
      </c>
      <c r="L31" s="77">
        <f>COUNTIF($F$14:$F$43,"なし")</f>
        <v>0</v>
      </c>
      <c r="M31" s="77"/>
      <c r="N31" s="77"/>
      <c r="O31" s="77">
        <f>COUNTIF($G$7:$G$7,"なし")</f>
        <v>0</v>
      </c>
      <c r="P31" s="77"/>
      <c r="Q31" s="77"/>
    </row>
    <row r="32" spans="1:10" ht="19.5" customHeight="1">
      <c r="A32" s="2"/>
      <c r="B32" s="25">
        <v>19</v>
      </c>
      <c r="C32" s="27"/>
      <c r="D32" s="29"/>
      <c r="E32" s="27"/>
      <c r="F32" s="27"/>
      <c r="G32" s="31"/>
      <c r="H32" s="5"/>
      <c r="I32" s="6"/>
      <c r="J32" s="7"/>
    </row>
    <row r="33" spans="1:10" ht="19.5" customHeight="1" thickBot="1">
      <c r="A33" s="2"/>
      <c r="B33" s="26">
        <v>20</v>
      </c>
      <c r="C33" s="28"/>
      <c r="D33" s="30"/>
      <c r="E33" s="28"/>
      <c r="F33" s="28"/>
      <c r="G33" s="32"/>
      <c r="H33" s="5"/>
      <c r="I33" s="6"/>
      <c r="J33" s="7"/>
    </row>
    <row r="34" spans="2:7" ht="20.25" customHeight="1" hidden="1">
      <c r="B34" s="34">
        <v>21</v>
      </c>
      <c r="C34" s="35"/>
      <c r="D34" s="36"/>
      <c r="E34" s="35"/>
      <c r="F34" s="35"/>
      <c r="G34" s="37"/>
    </row>
    <row r="35" spans="2:7" ht="20.25" customHeight="1" hidden="1">
      <c r="B35" s="25">
        <v>22</v>
      </c>
      <c r="C35" s="27"/>
      <c r="D35" s="29"/>
      <c r="E35" s="27"/>
      <c r="F35" s="27"/>
      <c r="G35" s="31"/>
    </row>
    <row r="36" spans="2:7" ht="20.25" customHeight="1" hidden="1">
      <c r="B36" s="25">
        <v>23</v>
      </c>
      <c r="C36" s="27"/>
      <c r="D36" s="29"/>
      <c r="E36" s="27"/>
      <c r="F36" s="27"/>
      <c r="G36" s="31"/>
    </row>
    <row r="37" spans="2:7" ht="20.25" customHeight="1" hidden="1">
      <c r="B37" s="25">
        <v>24</v>
      </c>
      <c r="C37" s="27"/>
      <c r="D37" s="29"/>
      <c r="E37" s="27"/>
      <c r="F37" s="27"/>
      <c r="G37" s="31"/>
    </row>
    <row r="38" spans="2:7" ht="20.25" customHeight="1" hidden="1">
      <c r="B38" s="25">
        <v>25</v>
      </c>
      <c r="C38" s="27"/>
      <c r="D38" s="29"/>
      <c r="E38" s="27"/>
      <c r="F38" s="27"/>
      <c r="G38" s="31"/>
    </row>
    <row r="39" spans="2:7" ht="20.25" customHeight="1" hidden="1">
      <c r="B39" s="25">
        <v>26</v>
      </c>
      <c r="C39" s="27"/>
      <c r="D39" s="29"/>
      <c r="E39" s="27"/>
      <c r="F39" s="27"/>
      <c r="G39" s="31"/>
    </row>
    <row r="40" spans="2:7" ht="20.25" customHeight="1" hidden="1">
      <c r="B40" s="25">
        <v>27</v>
      </c>
      <c r="C40" s="27"/>
      <c r="D40" s="29"/>
      <c r="E40" s="27"/>
      <c r="F40" s="27"/>
      <c r="G40" s="31"/>
    </row>
    <row r="41" spans="2:7" ht="20.25" customHeight="1" hidden="1">
      <c r="B41" s="25">
        <v>28</v>
      </c>
      <c r="C41" s="27"/>
      <c r="D41" s="29"/>
      <c r="E41" s="27"/>
      <c r="F41" s="27"/>
      <c r="G41" s="31"/>
    </row>
    <row r="42" spans="2:7" ht="20.25" customHeight="1" hidden="1">
      <c r="B42" s="25">
        <v>29</v>
      </c>
      <c r="C42" s="27"/>
      <c r="D42" s="29"/>
      <c r="E42" s="27"/>
      <c r="F42" s="27"/>
      <c r="G42" s="31"/>
    </row>
    <row r="43" spans="2:7" ht="20.25" customHeight="1" hidden="1" thickBot="1">
      <c r="B43" s="26">
        <v>30</v>
      </c>
      <c r="C43" s="28"/>
      <c r="D43" s="30"/>
      <c r="E43" s="28"/>
      <c r="F43" s="28"/>
      <c r="G43" s="32"/>
    </row>
    <row r="45" s="11" customFormat="1" ht="13.5">
      <c r="G45" s="50" t="s">
        <v>144</v>
      </c>
    </row>
    <row r="47" ht="18" thickBot="1">
      <c r="A47" s="47" t="s">
        <v>145</v>
      </c>
    </row>
    <row r="48" spans="2:13" ht="57.75" customHeight="1" thickBot="1">
      <c r="B48" s="74"/>
      <c r="C48" s="75"/>
      <c r="D48" s="75"/>
      <c r="E48" s="75"/>
      <c r="F48" s="75"/>
      <c r="G48" s="76"/>
      <c r="H48" s="51"/>
      <c r="I48" s="51"/>
      <c r="J48" s="52"/>
      <c r="K48" s="52"/>
      <c r="L48" s="52"/>
      <c r="M48" s="52"/>
    </row>
  </sheetData>
  <sheetProtection insertRows="0" deleteRows="0"/>
  <mergeCells count="30">
    <mergeCell ref="O30:Q30"/>
    <mergeCell ref="R30:S30"/>
    <mergeCell ref="L31:N31"/>
    <mergeCell ref="O31:Q31"/>
    <mergeCell ref="V12:V13"/>
    <mergeCell ref="P12:P13"/>
    <mergeCell ref="R29:S29"/>
    <mergeCell ref="T16:T17"/>
    <mergeCell ref="R16:R17"/>
    <mergeCell ref="T14:T15"/>
    <mergeCell ref="A2:G2"/>
    <mergeCell ref="P14:P15"/>
    <mergeCell ref="B6:C6"/>
    <mergeCell ref="B7:C7"/>
    <mergeCell ref="B8:C8"/>
    <mergeCell ref="B48:G48"/>
    <mergeCell ref="L29:N29"/>
    <mergeCell ref="O29:Q29"/>
    <mergeCell ref="L30:N30"/>
    <mergeCell ref="P16:P17"/>
    <mergeCell ref="T12:T13"/>
    <mergeCell ref="R12:R13"/>
    <mergeCell ref="R14:R15"/>
    <mergeCell ref="A1:B1"/>
    <mergeCell ref="C1:G1"/>
    <mergeCell ref="D7:E7"/>
    <mergeCell ref="D9:E9"/>
    <mergeCell ref="B12:G12"/>
    <mergeCell ref="B9:C9"/>
    <mergeCell ref="D8:E8"/>
  </mergeCells>
  <dataValidations count="5">
    <dataValidation allowBlank="1" showInputMessage="1" showErrorMessage="1" imeMode="on" sqref="C14:D43 B48 H48:I48"/>
    <dataValidation type="whole" allowBlank="1" showInputMessage="1" showErrorMessage="1" sqref="H14:H33">
      <formula1>0</formula1>
      <formula2>2</formula2>
    </dataValidation>
    <dataValidation type="list" allowBlank="1" showInputMessage="1" showErrorMessage="1" error="希望するコースの番号を選んで数字で記入して下さい。（上記組合せ　１から１０番の中より選択）" sqref="E14:E43">
      <formula1>$I$14:$I$23</formula1>
    </dataValidation>
    <dataValidation type="list" allowBlank="1" showInputMessage="1" showErrorMessage="1" sqref="F34:F43">
      <formula1>$I$30:$I$31</formula1>
    </dataValidation>
    <dataValidation type="list" allowBlank="1" showInputMessage="1" showErrorMessage="1" sqref="F14:F33 G7">
      <formula1>$K$30:$K$31</formula1>
    </dataValidation>
  </dataValidations>
  <printOptions/>
  <pageMargins left="0.63" right="0.4330708661417323" top="0.3937007874015748" bottom="0.5118110236220472" header="0.5118110236220472" footer="0.35433070866141736"/>
  <pageSetup horizontalDpi="600" verticalDpi="600" orientation="portrait" paperSize="9" scale="98"/>
  <headerFooter alignWithMargins="0">
    <oddFooter>&amp;R&amp;8&amp;F</oddFooter>
  </headerFooter>
  <ignoredErrors>
    <ignoredError sqref="D7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E27" sqref="E27"/>
    </sheetView>
  </sheetViews>
  <sheetFormatPr defaultColWidth="9.00390625" defaultRowHeight="13.5"/>
  <cols>
    <col min="1" max="1" width="9.00390625" style="33" customWidth="1"/>
    <col min="2" max="2" width="14.875" style="9" hidden="1" customWidth="1"/>
    <col min="3" max="3" width="20.00390625" style="9" hidden="1" customWidth="1"/>
    <col min="4" max="4" width="34.875" style="9" customWidth="1"/>
    <col min="5" max="5" width="22.125" style="10" customWidth="1"/>
    <col min="6" max="6" width="34.375" style="10" customWidth="1"/>
    <col min="7" max="8" width="9.00390625" style="10" customWidth="1"/>
    <col min="9" max="16384" width="9.00390625" style="9" customWidth="1"/>
  </cols>
  <sheetData>
    <row r="1" spans="1:4" ht="13.5">
      <c r="A1" s="33" t="s">
        <v>138</v>
      </c>
      <c r="B1" s="9" t="s">
        <v>23</v>
      </c>
      <c r="C1" s="9" t="s">
        <v>24</v>
      </c>
      <c r="D1" s="9" t="s">
        <v>25</v>
      </c>
    </row>
    <row r="2" spans="1:4" ht="13.5">
      <c r="A2" s="33">
        <v>1</v>
      </c>
      <c r="B2" s="9" t="s">
        <v>26</v>
      </c>
      <c r="C2" s="10" t="s">
        <v>27</v>
      </c>
      <c r="D2" s="9" t="str">
        <f>B2&amp;C2</f>
        <v>昭和町立押原中学校</v>
      </c>
    </row>
    <row r="3" spans="1:4" ht="13.5">
      <c r="A3" s="33">
        <v>2</v>
      </c>
      <c r="B3" s="9" t="s">
        <v>28</v>
      </c>
      <c r="C3" s="10" t="s">
        <v>29</v>
      </c>
      <c r="D3" s="9" t="str">
        <f aca="true" t="shared" si="0" ref="D3:D66">B3&amp;C3</f>
        <v>甲府市立東中学校</v>
      </c>
    </row>
    <row r="4" spans="1:4" ht="13.5">
      <c r="A4" s="33">
        <v>3</v>
      </c>
      <c r="B4" s="9" t="s">
        <v>28</v>
      </c>
      <c r="C4" s="10" t="s">
        <v>30</v>
      </c>
      <c r="D4" s="9" t="str">
        <f t="shared" si="0"/>
        <v>甲府市立西中学校</v>
      </c>
    </row>
    <row r="5" spans="1:4" ht="13.5">
      <c r="A5" s="33">
        <v>4</v>
      </c>
      <c r="B5" s="9" t="s">
        <v>28</v>
      </c>
      <c r="C5" s="10" t="s">
        <v>31</v>
      </c>
      <c r="D5" s="9" t="str">
        <f t="shared" si="0"/>
        <v>甲府市立南中学校</v>
      </c>
    </row>
    <row r="6" spans="1:4" ht="13.5">
      <c r="A6" s="33">
        <v>5</v>
      </c>
      <c r="B6" s="9" t="s">
        <v>28</v>
      </c>
      <c r="C6" s="10" t="s">
        <v>32</v>
      </c>
      <c r="D6" s="9" t="str">
        <f t="shared" si="0"/>
        <v>甲府市立北中学校</v>
      </c>
    </row>
    <row r="7" spans="1:4" ht="13.5">
      <c r="A7" s="33">
        <v>6</v>
      </c>
      <c r="B7" s="9" t="s">
        <v>28</v>
      </c>
      <c r="C7" s="10" t="s">
        <v>33</v>
      </c>
      <c r="D7" s="9" t="str">
        <f t="shared" si="0"/>
        <v>甲府市立南西中学校</v>
      </c>
    </row>
    <row r="8" spans="1:4" ht="13.5">
      <c r="A8" s="33">
        <v>7</v>
      </c>
      <c r="B8" s="9" t="s">
        <v>28</v>
      </c>
      <c r="C8" s="10" t="s">
        <v>34</v>
      </c>
      <c r="D8" s="9" t="str">
        <f t="shared" si="0"/>
        <v>甲府市立北東中学校</v>
      </c>
    </row>
    <row r="9" spans="1:4" ht="13.5">
      <c r="A9" s="33">
        <v>8</v>
      </c>
      <c r="B9" s="9" t="s">
        <v>28</v>
      </c>
      <c r="C9" s="10" t="s">
        <v>35</v>
      </c>
      <c r="D9" s="9" t="str">
        <f t="shared" si="0"/>
        <v>甲府市立北西中学校</v>
      </c>
    </row>
    <row r="10" spans="1:4" ht="13.5">
      <c r="A10" s="33">
        <v>9</v>
      </c>
      <c r="B10" s="9" t="s">
        <v>28</v>
      </c>
      <c r="C10" s="10" t="s">
        <v>36</v>
      </c>
      <c r="D10" s="9" t="str">
        <f t="shared" si="0"/>
        <v>甲府市立富竹中学校</v>
      </c>
    </row>
    <row r="11" spans="1:4" ht="13.5">
      <c r="A11" s="33">
        <v>10</v>
      </c>
      <c r="B11" s="9" t="s">
        <v>28</v>
      </c>
      <c r="C11" s="10" t="s">
        <v>37</v>
      </c>
      <c r="D11" s="9" t="str">
        <f t="shared" si="0"/>
        <v>甲府市立城南中学校</v>
      </c>
    </row>
    <row r="12" spans="1:4" ht="13.5">
      <c r="A12" s="33">
        <v>11</v>
      </c>
      <c r="B12" s="9" t="s">
        <v>28</v>
      </c>
      <c r="C12" s="10" t="s">
        <v>38</v>
      </c>
      <c r="D12" s="9" t="str">
        <f t="shared" si="0"/>
        <v>甲府市立上条中学校</v>
      </c>
    </row>
    <row r="13" spans="1:4" ht="13.5">
      <c r="A13" s="33">
        <v>12</v>
      </c>
      <c r="B13" s="9" t="s">
        <v>28</v>
      </c>
      <c r="C13" s="10" t="s">
        <v>39</v>
      </c>
      <c r="D13" s="9" t="str">
        <f t="shared" si="0"/>
        <v>甲府市立笛南中学校</v>
      </c>
    </row>
    <row r="14" spans="1:4" ht="13.5">
      <c r="A14" s="33">
        <v>13</v>
      </c>
      <c r="B14" s="9" t="s">
        <v>40</v>
      </c>
      <c r="C14" s="10" t="s">
        <v>41</v>
      </c>
      <c r="D14" s="9" t="str">
        <f t="shared" si="0"/>
        <v>韮崎市立韮崎西中学校</v>
      </c>
    </row>
    <row r="15" spans="1:4" ht="13.5">
      <c r="A15" s="33">
        <v>14</v>
      </c>
      <c r="B15" s="9" t="s">
        <v>40</v>
      </c>
      <c r="C15" s="10" t="s">
        <v>42</v>
      </c>
      <c r="D15" s="9" t="str">
        <f t="shared" si="0"/>
        <v>韮崎市立韮崎東中学校</v>
      </c>
    </row>
    <row r="16" spans="1:4" ht="13.5">
      <c r="A16" s="33">
        <v>15</v>
      </c>
      <c r="B16" s="9" t="s">
        <v>43</v>
      </c>
      <c r="C16" s="10" t="s">
        <v>44</v>
      </c>
      <c r="D16" s="9" t="str">
        <f t="shared" si="0"/>
        <v>南アルプス市立八田中学校</v>
      </c>
    </row>
    <row r="17" spans="1:4" ht="13.5">
      <c r="A17" s="33">
        <v>16</v>
      </c>
      <c r="B17" s="9" t="s">
        <v>43</v>
      </c>
      <c r="C17" s="10" t="s">
        <v>45</v>
      </c>
      <c r="D17" s="9" t="str">
        <f t="shared" si="0"/>
        <v>南アルプス市立白根巨摩中学校</v>
      </c>
    </row>
    <row r="18" spans="1:4" ht="13.5">
      <c r="A18" s="33">
        <v>17</v>
      </c>
      <c r="B18" s="9" t="s">
        <v>43</v>
      </c>
      <c r="C18" s="10" t="s">
        <v>46</v>
      </c>
      <c r="D18" s="9" t="str">
        <f t="shared" si="0"/>
        <v>南アルプス市立白根御勅使中学校</v>
      </c>
    </row>
    <row r="19" spans="1:4" ht="13.5">
      <c r="A19" s="33">
        <v>18</v>
      </c>
      <c r="B19" s="9" t="s">
        <v>43</v>
      </c>
      <c r="C19" s="10" t="s">
        <v>47</v>
      </c>
      <c r="D19" s="9" t="str">
        <f t="shared" si="0"/>
        <v>南アルプス市立芦安中学校</v>
      </c>
    </row>
    <row r="20" spans="1:4" ht="13.5">
      <c r="A20" s="33">
        <v>19</v>
      </c>
      <c r="B20" s="9" t="s">
        <v>43</v>
      </c>
      <c r="C20" s="10" t="s">
        <v>48</v>
      </c>
      <c r="D20" s="9" t="str">
        <f t="shared" si="0"/>
        <v>南アルプス市立若草中学校</v>
      </c>
    </row>
    <row r="21" spans="1:4" ht="13.5">
      <c r="A21" s="33">
        <v>20</v>
      </c>
      <c r="B21" s="9" t="s">
        <v>43</v>
      </c>
      <c r="C21" s="10" t="s">
        <v>49</v>
      </c>
      <c r="D21" s="9" t="str">
        <f t="shared" si="0"/>
        <v>南アルプス市立櫛形中学校</v>
      </c>
    </row>
    <row r="22" spans="1:4" ht="13.5">
      <c r="A22" s="33">
        <v>21</v>
      </c>
      <c r="B22" s="9" t="s">
        <v>43</v>
      </c>
      <c r="C22" s="10" t="s">
        <v>50</v>
      </c>
      <c r="D22" s="9" t="str">
        <f t="shared" si="0"/>
        <v>南アルプス市立甲西中学校</v>
      </c>
    </row>
    <row r="23" spans="1:4" ht="13.5">
      <c r="A23" s="33">
        <v>22</v>
      </c>
      <c r="B23" s="9" t="s">
        <v>51</v>
      </c>
      <c r="C23" s="10" t="s">
        <v>52</v>
      </c>
      <c r="D23" s="9" t="str">
        <f t="shared" si="0"/>
        <v>北杜市立明野中学校</v>
      </c>
    </row>
    <row r="24" spans="1:4" ht="13.5">
      <c r="A24" s="33">
        <v>23</v>
      </c>
      <c r="B24" s="9" t="s">
        <v>51</v>
      </c>
      <c r="C24" s="10" t="s">
        <v>53</v>
      </c>
      <c r="D24" s="9" t="str">
        <f t="shared" si="0"/>
        <v>北杜市立須玉中学校</v>
      </c>
    </row>
    <row r="25" spans="1:4" ht="13.5">
      <c r="A25" s="33">
        <v>24</v>
      </c>
      <c r="B25" s="9" t="s">
        <v>51</v>
      </c>
      <c r="C25" s="10" t="s">
        <v>54</v>
      </c>
      <c r="D25" s="9" t="str">
        <f t="shared" si="0"/>
        <v>北杜市立高根中学校</v>
      </c>
    </row>
    <row r="26" spans="1:4" ht="13.5">
      <c r="A26" s="33">
        <v>25</v>
      </c>
      <c r="B26" s="9" t="s">
        <v>51</v>
      </c>
      <c r="C26" s="10" t="s">
        <v>55</v>
      </c>
      <c r="D26" s="9" t="str">
        <f t="shared" si="0"/>
        <v>北杜市立長坂中学校</v>
      </c>
    </row>
    <row r="27" spans="1:4" ht="13.5">
      <c r="A27" s="33">
        <v>26</v>
      </c>
      <c r="B27" s="9" t="s">
        <v>51</v>
      </c>
      <c r="C27" s="10" t="s">
        <v>56</v>
      </c>
      <c r="D27" s="9" t="str">
        <f t="shared" si="0"/>
        <v>北杜市立泉中学校</v>
      </c>
    </row>
    <row r="28" spans="1:4" ht="13.5">
      <c r="A28" s="33">
        <v>27</v>
      </c>
      <c r="B28" s="9" t="s">
        <v>51</v>
      </c>
      <c r="C28" s="10" t="s">
        <v>57</v>
      </c>
      <c r="D28" s="9" t="str">
        <f t="shared" si="0"/>
        <v>北杜市立小淵沢中学校</v>
      </c>
    </row>
    <row r="29" spans="1:4" ht="13.5">
      <c r="A29" s="33">
        <v>28</v>
      </c>
      <c r="B29" s="9" t="s">
        <v>51</v>
      </c>
      <c r="C29" s="10" t="s">
        <v>58</v>
      </c>
      <c r="D29" s="9" t="str">
        <f t="shared" si="0"/>
        <v>北杜市立白州中学校</v>
      </c>
    </row>
    <row r="30" spans="1:4" ht="13.5">
      <c r="A30" s="33">
        <v>29</v>
      </c>
      <c r="B30" s="9" t="s">
        <v>51</v>
      </c>
      <c r="C30" s="10" t="s">
        <v>59</v>
      </c>
      <c r="D30" s="9" t="str">
        <f t="shared" si="0"/>
        <v>北杜市立武川中学校</v>
      </c>
    </row>
    <row r="31" spans="1:4" ht="13.5">
      <c r="A31" s="33">
        <v>30</v>
      </c>
      <c r="B31" s="9" t="s">
        <v>51</v>
      </c>
      <c r="C31" s="10" t="s">
        <v>60</v>
      </c>
      <c r="D31" s="9" t="str">
        <f t="shared" si="0"/>
        <v>北杜市立甲陵中学校</v>
      </c>
    </row>
    <row r="32" spans="1:4" ht="13.5">
      <c r="A32" s="33">
        <v>31</v>
      </c>
      <c r="B32" s="9" t="s">
        <v>61</v>
      </c>
      <c r="C32" s="10" t="s">
        <v>62</v>
      </c>
      <c r="D32" s="9" t="str">
        <f t="shared" si="0"/>
        <v>甲斐市立竜王中学校</v>
      </c>
    </row>
    <row r="33" spans="1:4" ht="13.5">
      <c r="A33" s="33">
        <v>32</v>
      </c>
      <c r="B33" s="9" t="s">
        <v>61</v>
      </c>
      <c r="C33" s="10" t="s">
        <v>63</v>
      </c>
      <c r="D33" s="9" t="str">
        <f t="shared" si="0"/>
        <v>甲斐市立玉幡中学校</v>
      </c>
    </row>
    <row r="34" spans="1:4" ht="13.5">
      <c r="A34" s="33">
        <v>33</v>
      </c>
      <c r="B34" s="9" t="s">
        <v>61</v>
      </c>
      <c r="C34" s="10" t="s">
        <v>64</v>
      </c>
      <c r="D34" s="9" t="str">
        <f t="shared" si="0"/>
        <v>甲斐市立竜王北中学校</v>
      </c>
    </row>
    <row r="35" spans="1:4" ht="13.5">
      <c r="A35" s="33">
        <v>34</v>
      </c>
      <c r="B35" s="9" t="s">
        <v>61</v>
      </c>
      <c r="C35" s="10" t="s">
        <v>65</v>
      </c>
      <c r="D35" s="9" t="str">
        <f t="shared" si="0"/>
        <v>甲斐市立敷島中学校</v>
      </c>
    </row>
    <row r="36" spans="1:4" ht="13.5">
      <c r="A36" s="33">
        <v>35</v>
      </c>
      <c r="B36" s="9" t="s">
        <v>61</v>
      </c>
      <c r="C36" s="10" t="s">
        <v>66</v>
      </c>
      <c r="D36" s="9" t="str">
        <f t="shared" si="0"/>
        <v>甲斐市立双葉中学校</v>
      </c>
    </row>
    <row r="37" spans="1:4" ht="13.5">
      <c r="A37" s="33">
        <v>36</v>
      </c>
      <c r="B37" s="9" t="s">
        <v>67</v>
      </c>
      <c r="C37" s="10" t="s">
        <v>68</v>
      </c>
      <c r="D37" s="9" t="str">
        <f t="shared" si="0"/>
        <v>中央市立玉穂中学校</v>
      </c>
    </row>
    <row r="38" spans="1:4" ht="13.5">
      <c r="A38" s="33">
        <v>37</v>
      </c>
      <c r="B38" s="9" t="s">
        <v>67</v>
      </c>
      <c r="C38" s="10" t="s">
        <v>69</v>
      </c>
      <c r="D38" s="9" t="str">
        <f t="shared" si="0"/>
        <v>中央市立田富中学校</v>
      </c>
    </row>
    <row r="39" spans="1:4" ht="13.5">
      <c r="A39" s="33">
        <v>38</v>
      </c>
      <c r="B39" s="9" t="s">
        <v>70</v>
      </c>
      <c r="C39" s="10" t="s">
        <v>71</v>
      </c>
      <c r="D39" s="9" t="str">
        <f t="shared" si="0"/>
        <v>山梨市立山梨南中学校</v>
      </c>
    </row>
    <row r="40" spans="1:4" ht="13.5">
      <c r="A40" s="33">
        <v>39</v>
      </c>
      <c r="B40" s="9" t="s">
        <v>70</v>
      </c>
      <c r="C40" s="10" t="s">
        <v>72</v>
      </c>
      <c r="D40" s="9" t="str">
        <f t="shared" si="0"/>
        <v>山梨市立山梨北中学校</v>
      </c>
    </row>
    <row r="41" spans="1:4" ht="13.5">
      <c r="A41" s="33">
        <v>40</v>
      </c>
      <c r="B41" s="9" t="s">
        <v>70</v>
      </c>
      <c r="C41" s="10" t="s">
        <v>73</v>
      </c>
      <c r="D41" s="9" t="str">
        <f t="shared" si="0"/>
        <v>山梨市立笛川中学校</v>
      </c>
    </row>
    <row r="42" spans="1:4" ht="13.5">
      <c r="A42" s="33">
        <v>41</v>
      </c>
      <c r="B42" s="9" t="s">
        <v>74</v>
      </c>
      <c r="C42" s="10" t="s">
        <v>75</v>
      </c>
      <c r="D42" s="9" t="str">
        <f t="shared" si="0"/>
        <v>笛吹市立石和中学校</v>
      </c>
    </row>
    <row r="43" spans="1:4" ht="13.5">
      <c r="A43" s="33">
        <v>42</v>
      </c>
      <c r="B43" s="9" t="s">
        <v>74</v>
      </c>
      <c r="C43" s="10" t="s">
        <v>76</v>
      </c>
      <c r="D43" s="9" t="str">
        <f t="shared" si="0"/>
        <v>笛吹市立御坂中学校</v>
      </c>
    </row>
    <row r="44" spans="1:4" ht="13.5">
      <c r="A44" s="33">
        <v>43</v>
      </c>
      <c r="B44" s="9" t="s">
        <v>74</v>
      </c>
      <c r="C44" s="10" t="s">
        <v>77</v>
      </c>
      <c r="D44" s="9" t="str">
        <f t="shared" si="0"/>
        <v>笛吹市立一宮中学校</v>
      </c>
    </row>
    <row r="45" spans="1:4" ht="13.5">
      <c r="A45" s="33">
        <v>44</v>
      </c>
      <c r="B45" s="9" t="s">
        <v>74</v>
      </c>
      <c r="C45" s="10" t="s">
        <v>78</v>
      </c>
      <c r="D45" s="9" t="str">
        <f t="shared" si="0"/>
        <v>笛吹市立浅川中学校</v>
      </c>
    </row>
    <row r="46" spans="1:4" ht="13.5">
      <c r="A46" s="33">
        <v>45</v>
      </c>
      <c r="B46" s="9" t="s">
        <v>74</v>
      </c>
      <c r="C46" s="10" t="s">
        <v>79</v>
      </c>
      <c r="D46" s="9" t="str">
        <f t="shared" si="0"/>
        <v>笛吹市立春日居中学校</v>
      </c>
    </row>
    <row r="47" spans="1:4" ht="13.5">
      <c r="A47" s="33">
        <v>46</v>
      </c>
      <c r="B47" s="9" t="s">
        <v>80</v>
      </c>
      <c r="C47" s="10" t="s">
        <v>81</v>
      </c>
      <c r="D47" s="9" t="str">
        <f t="shared" si="0"/>
        <v>甲州市立塩山中学校</v>
      </c>
    </row>
    <row r="48" spans="1:4" ht="13.5">
      <c r="A48" s="33">
        <v>47</v>
      </c>
      <c r="B48" s="9" t="s">
        <v>80</v>
      </c>
      <c r="C48" s="10" t="s">
        <v>82</v>
      </c>
      <c r="D48" s="9" t="str">
        <f t="shared" si="0"/>
        <v>甲州市立塩山北中学校</v>
      </c>
    </row>
    <row r="49" spans="1:4" ht="13.5">
      <c r="A49" s="33">
        <v>48</v>
      </c>
      <c r="B49" s="9" t="s">
        <v>80</v>
      </c>
      <c r="C49" s="10" t="s">
        <v>83</v>
      </c>
      <c r="D49" s="9" t="str">
        <f t="shared" si="0"/>
        <v>甲州市立松里中学校</v>
      </c>
    </row>
    <row r="50" spans="1:4" ht="13.5">
      <c r="A50" s="33">
        <v>49</v>
      </c>
      <c r="B50" s="9" t="s">
        <v>80</v>
      </c>
      <c r="C50" s="10" t="s">
        <v>84</v>
      </c>
      <c r="D50" s="9" t="str">
        <f t="shared" si="0"/>
        <v>甲州市立勝沼中学校</v>
      </c>
    </row>
    <row r="51" spans="1:4" ht="13.5">
      <c r="A51" s="33">
        <v>50</v>
      </c>
      <c r="B51" s="9" t="s">
        <v>80</v>
      </c>
      <c r="C51" s="10" t="s">
        <v>85</v>
      </c>
      <c r="D51" s="9" t="str">
        <f t="shared" si="0"/>
        <v>甲州市立大和中学校</v>
      </c>
    </row>
    <row r="52" spans="1:4" ht="13.5">
      <c r="A52" s="33">
        <v>51</v>
      </c>
      <c r="B52" s="9" t="s">
        <v>86</v>
      </c>
      <c r="C52" s="10" t="s">
        <v>87</v>
      </c>
      <c r="D52" s="9" t="str">
        <f t="shared" si="0"/>
        <v>市川三郷町立三珠中学校</v>
      </c>
    </row>
    <row r="53" spans="1:4" ht="13.5">
      <c r="A53" s="33">
        <v>52</v>
      </c>
      <c r="B53" s="9" t="s">
        <v>86</v>
      </c>
      <c r="C53" s="10" t="s">
        <v>88</v>
      </c>
      <c r="D53" s="9" t="str">
        <f t="shared" si="0"/>
        <v>市川三郷町立市川中学校</v>
      </c>
    </row>
    <row r="54" spans="1:4" ht="13.5">
      <c r="A54" s="33">
        <v>53</v>
      </c>
      <c r="B54" s="9" t="s">
        <v>86</v>
      </c>
      <c r="C54" s="10" t="s">
        <v>89</v>
      </c>
      <c r="D54" s="9" t="str">
        <f t="shared" si="0"/>
        <v>市川三郷町立市川南中学校</v>
      </c>
    </row>
    <row r="55" spans="1:4" ht="13.5">
      <c r="A55" s="33">
        <v>54</v>
      </c>
      <c r="B55" s="9" t="s">
        <v>86</v>
      </c>
      <c r="C55" s="10" t="s">
        <v>90</v>
      </c>
      <c r="D55" s="9" t="str">
        <f t="shared" si="0"/>
        <v>市川三郷町立六郷中学校</v>
      </c>
    </row>
    <row r="56" spans="1:4" ht="13.5">
      <c r="A56" s="33">
        <v>55</v>
      </c>
      <c r="B56" s="9" t="s">
        <v>91</v>
      </c>
      <c r="C56" s="10" t="s">
        <v>92</v>
      </c>
      <c r="D56" s="9" t="str">
        <f t="shared" si="0"/>
        <v>富士川町立増穂中学校</v>
      </c>
    </row>
    <row r="57" spans="1:4" ht="13.5">
      <c r="A57" s="33">
        <v>56</v>
      </c>
      <c r="B57" s="9" t="s">
        <v>91</v>
      </c>
      <c r="C57" s="10" t="s">
        <v>93</v>
      </c>
      <c r="D57" s="9" t="str">
        <f t="shared" si="0"/>
        <v>富士川町立鰍沢中学校</v>
      </c>
    </row>
    <row r="58" spans="1:4" ht="13.5">
      <c r="A58" s="33">
        <v>57</v>
      </c>
      <c r="B58" s="9" t="s">
        <v>94</v>
      </c>
      <c r="C58" s="10" t="s">
        <v>95</v>
      </c>
      <c r="D58" s="9" t="str">
        <f t="shared" si="0"/>
        <v>早川町立早川中学校</v>
      </c>
    </row>
    <row r="59" spans="1:4" ht="13.5">
      <c r="A59" s="33">
        <v>58</v>
      </c>
      <c r="B59" s="9" t="s">
        <v>96</v>
      </c>
      <c r="C59" s="10" t="s">
        <v>97</v>
      </c>
      <c r="D59" s="9" t="str">
        <f t="shared" si="0"/>
        <v>身延町立身延中学校</v>
      </c>
    </row>
    <row r="60" spans="1:4" ht="13.5">
      <c r="A60" s="33">
        <v>59</v>
      </c>
      <c r="B60" s="9" t="s">
        <v>98</v>
      </c>
      <c r="C60" s="10" t="s">
        <v>99</v>
      </c>
      <c r="D60" s="9" t="str">
        <f t="shared" si="0"/>
        <v>南部町立南部中学校</v>
      </c>
    </row>
    <row r="61" spans="1:4" ht="13.5">
      <c r="A61" s="33">
        <v>60</v>
      </c>
      <c r="B61" s="9" t="s">
        <v>100</v>
      </c>
      <c r="C61" s="10" t="s">
        <v>101</v>
      </c>
      <c r="D61" s="9" t="str">
        <f t="shared" si="0"/>
        <v>道志村立道志中学校</v>
      </c>
    </row>
    <row r="62" spans="1:6" ht="13.5">
      <c r="A62" s="33">
        <v>61</v>
      </c>
      <c r="B62" s="9" t="s">
        <v>102</v>
      </c>
      <c r="C62" s="10" t="s">
        <v>103</v>
      </c>
      <c r="D62" s="9" t="str">
        <f t="shared" si="0"/>
        <v>西桂町立西桂中学校</v>
      </c>
      <c r="F62" s="11"/>
    </row>
    <row r="63" spans="1:4" ht="13.5">
      <c r="A63" s="33">
        <v>62</v>
      </c>
      <c r="B63" s="9" t="s">
        <v>104</v>
      </c>
      <c r="C63" s="10" t="s">
        <v>105</v>
      </c>
      <c r="D63" s="9" t="str">
        <f t="shared" si="0"/>
        <v>忍野村立忍野中学校</v>
      </c>
    </row>
    <row r="64" spans="1:4" ht="13.5">
      <c r="A64" s="33">
        <v>63</v>
      </c>
      <c r="B64" s="9" t="s">
        <v>106</v>
      </c>
      <c r="C64" s="10" t="s">
        <v>107</v>
      </c>
      <c r="D64" s="9" t="str">
        <f t="shared" si="0"/>
        <v>山中湖村立山中湖中学校</v>
      </c>
    </row>
    <row r="65" spans="1:4" ht="13.5">
      <c r="A65" s="33">
        <v>64</v>
      </c>
      <c r="B65" s="9" t="s">
        <v>108</v>
      </c>
      <c r="C65" s="10" t="s">
        <v>109</v>
      </c>
      <c r="D65" s="9" t="str">
        <f t="shared" si="0"/>
        <v>富士河口湖町立河口湖北中学校</v>
      </c>
    </row>
    <row r="66" spans="1:4" ht="13.5">
      <c r="A66" s="33">
        <v>65</v>
      </c>
      <c r="B66" s="9" t="s">
        <v>108</v>
      </c>
      <c r="C66" s="10" t="s">
        <v>110</v>
      </c>
      <c r="D66" s="9" t="str">
        <f t="shared" si="0"/>
        <v>富士河口湖町立勝山中学校</v>
      </c>
    </row>
    <row r="67" spans="1:4" ht="13.5">
      <c r="A67" s="33">
        <v>66</v>
      </c>
      <c r="B67" s="9" t="s">
        <v>111</v>
      </c>
      <c r="C67" s="10" t="s">
        <v>112</v>
      </c>
      <c r="D67" s="9" t="str">
        <f aca="true" t="shared" si="1" ref="D67:D81">B67&amp;C67</f>
        <v>河口湖南中学校組合立河口湖南中学校</v>
      </c>
    </row>
    <row r="68" spans="1:4" ht="13.5">
      <c r="A68" s="33">
        <v>67</v>
      </c>
      <c r="B68" s="9" t="s">
        <v>113</v>
      </c>
      <c r="C68" s="10" t="s">
        <v>114</v>
      </c>
      <c r="D68" s="9" t="str">
        <f t="shared" si="1"/>
        <v>小菅村立小菅中学校</v>
      </c>
    </row>
    <row r="69" spans="1:4" ht="13.5">
      <c r="A69" s="33">
        <v>68</v>
      </c>
      <c r="B69" s="9" t="s">
        <v>115</v>
      </c>
      <c r="C69" s="10" t="s">
        <v>116</v>
      </c>
      <c r="D69" s="9" t="str">
        <f t="shared" si="1"/>
        <v>丹波山村立丹波中学校</v>
      </c>
    </row>
    <row r="70" spans="1:4" ht="13.5">
      <c r="A70" s="33">
        <v>69</v>
      </c>
      <c r="B70" s="9" t="s">
        <v>117</v>
      </c>
      <c r="C70" s="10" t="s">
        <v>118</v>
      </c>
      <c r="D70" s="9" t="str">
        <f t="shared" si="1"/>
        <v>富士吉田市立下吉田中学校</v>
      </c>
    </row>
    <row r="71" spans="1:4" ht="13.5">
      <c r="A71" s="33">
        <v>70</v>
      </c>
      <c r="B71" s="9" t="s">
        <v>117</v>
      </c>
      <c r="C71" s="10" t="s">
        <v>119</v>
      </c>
      <c r="D71" s="9" t="str">
        <f t="shared" si="1"/>
        <v>富士吉田市立明見中学校</v>
      </c>
    </row>
    <row r="72" spans="1:4" ht="13.5">
      <c r="A72" s="33">
        <v>71</v>
      </c>
      <c r="B72" s="9" t="s">
        <v>117</v>
      </c>
      <c r="C72" s="10" t="s">
        <v>120</v>
      </c>
      <c r="D72" s="9" t="str">
        <f t="shared" si="1"/>
        <v>富士吉田市立吉田中学校</v>
      </c>
    </row>
    <row r="73" spans="1:4" ht="13.5">
      <c r="A73" s="33">
        <v>72</v>
      </c>
      <c r="B73" s="9" t="s">
        <v>117</v>
      </c>
      <c r="C73" s="10" t="s">
        <v>121</v>
      </c>
      <c r="D73" s="9" t="str">
        <f t="shared" si="1"/>
        <v>富士吉田市立富士見台中学校</v>
      </c>
    </row>
    <row r="74" spans="1:4" ht="13.5">
      <c r="A74" s="33">
        <v>73</v>
      </c>
      <c r="B74" s="9" t="s">
        <v>122</v>
      </c>
      <c r="C74" s="10" t="s">
        <v>123</v>
      </c>
      <c r="D74" s="9" t="str">
        <f t="shared" si="1"/>
        <v>都留市立都留第一中学校</v>
      </c>
    </row>
    <row r="75" spans="1:4" ht="13.5">
      <c r="A75" s="33">
        <v>74</v>
      </c>
      <c r="B75" s="9" t="s">
        <v>122</v>
      </c>
      <c r="C75" s="10" t="s">
        <v>124</v>
      </c>
      <c r="D75" s="9" t="str">
        <f t="shared" si="1"/>
        <v>都留市立都留第二中学校</v>
      </c>
    </row>
    <row r="76" spans="1:4" ht="13.5">
      <c r="A76" s="33">
        <v>75</v>
      </c>
      <c r="B76" s="9" t="s">
        <v>122</v>
      </c>
      <c r="C76" s="10" t="s">
        <v>125</v>
      </c>
      <c r="D76" s="9" t="str">
        <f t="shared" si="1"/>
        <v>都留市立東桂中学校</v>
      </c>
    </row>
    <row r="77" spans="1:4" ht="13.5">
      <c r="A77" s="33">
        <v>76</v>
      </c>
      <c r="B77" s="9" t="s">
        <v>126</v>
      </c>
      <c r="C77" s="10" t="s">
        <v>127</v>
      </c>
      <c r="D77" s="9" t="str">
        <f t="shared" si="1"/>
        <v>大月市立大月東中学校</v>
      </c>
    </row>
    <row r="78" spans="1:4" ht="13.5">
      <c r="A78" s="33">
        <v>77</v>
      </c>
      <c r="B78" s="9" t="s">
        <v>126</v>
      </c>
      <c r="C78" s="10" t="s">
        <v>128</v>
      </c>
      <c r="D78" s="9" t="str">
        <f t="shared" si="1"/>
        <v>大月市立猿橋中学校</v>
      </c>
    </row>
    <row r="79" spans="1:4" ht="13.5">
      <c r="A79" s="33">
        <v>78</v>
      </c>
      <c r="B79" s="9" t="s">
        <v>129</v>
      </c>
      <c r="C79" s="10" t="s">
        <v>130</v>
      </c>
      <c r="D79" s="9" t="str">
        <f t="shared" si="1"/>
        <v>上野原市立上野原西中学校</v>
      </c>
    </row>
    <row r="80" spans="1:4" ht="13.5">
      <c r="A80" s="33">
        <v>79</v>
      </c>
      <c r="B80" s="9" t="s">
        <v>129</v>
      </c>
      <c r="C80" s="10" t="s">
        <v>131</v>
      </c>
      <c r="D80" s="9" t="str">
        <f t="shared" si="1"/>
        <v>上野原市立上野原中学校</v>
      </c>
    </row>
    <row r="81" spans="1:4" ht="13.5">
      <c r="A81" s="33">
        <v>80</v>
      </c>
      <c r="B81" s="9" t="s">
        <v>129</v>
      </c>
      <c r="C81" s="10" t="s">
        <v>132</v>
      </c>
      <c r="D81" s="9" t="str">
        <f t="shared" si="1"/>
        <v>上野原市立秋山中学校</v>
      </c>
    </row>
    <row r="82" spans="1:4" ht="13.5">
      <c r="A82" s="33">
        <v>81</v>
      </c>
      <c r="C82" s="10" t="s">
        <v>133</v>
      </c>
      <c r="D82" s="9" t="s">
        <v>133</v>
      </c>
    </row>
    <row r="83" ht="13.5">
      <c r="C83" s="10"/>
    </row>
    <row r="84" ht="13.5">
      <c r="C84" s="10"/>
    </row>
    <row r="85" ht="13.5">
      <c r="C85" s="10"/>
    </row>
    <row r="86" ht="13.5">
      <c r="C86" s="10"/>
    </row>
    <row r="87" ht="13.5">
      <c r="C87" s="10"/>
    </row>
    <row r="88" spans="3:5" ht="13.5">
      <c r="C88" s="10"/>
      <c r="E88" s="12"/>
    </row>
  </sheetData>
  <sheetProtection password="CEEB" sheet="1" objects="1" scenarios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itom</dc:creator>
  <cp:keywords/>
  <dc:description/>
  <cp:lastModifiedBy>飯嶋 貴之</cp:lastModifiedBy>
  <cp:lastPrinted>2021-10-22T07:58:22Z</cp:lastPrinted>
  <dcterms:created xsi:type="dcterms:W3CDTF">2007-06-28T08:28:06Z</dcterms:created>
  <dcterms:modified xsi:type="dcterms:W3CDTF">2021-10-25T10:28:18Z</dcterms:modified>
  <cp:category/>
  <cp:version/>
  <cp:contentType/>
  <cp:contentStatus/>
</cp:coreProperties>
</file>